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3"/>
  </bookViews>
  <sheets>
    <sheet name="Investment" sheetId="1" r:id="rId1"/>
    <sheet name="Scenario" sheetId="3" r:id="rId2"/>
    <sheet name="Scenario Summary" sheetId="4" r:id="rId3"/>
    <sheet name="Charting" sheetId="5" r:id="rId4"/>
  </sheets>
  <calcPr calcId="145621"/>
</workbook>
</file>

<file path=xl/calcChain.xml><?xml version="1.0" encoding="utf-8"?>
<calcChain xmlns="http://schemas.openxmlformats.org/spreadsheetml/2006/main">
  <c r="G12" i="5" l="1"/>
  <c r="C12" i="5"/>
  <c r="G11" i="5"/>
  <c r="C11" i="5"/>
  <c r="G10" i="5"/>
  <c r="C10" i="5"/>
  <c r="G9" i="5"/>
  <c r="C9" i="5"/>
  <c r="C13" i="5" s="1"/>
  <c r="B5" i="5"/>
  <c r="D11" i="5" s="1"/>
  <c r="F11" i="5" s="1"/>
  <c r="C7" i="4"/>
  <c r="C8" i="4"/>
  <c r="C9" i="4"/>
  <c r="C6" i="4"/>
  <c r="G12" i="3"/>
  <c r="C12" i="3"/>
  <c r="G11" i="3"/>
  <c r="C11" i="3"/>
  <c r="G10" i="3"/>
  <c r="C10" i="3"/>
  <c r="G9" i="3"/>
  <c r="C9" i="3"/>
  <c r="C13" i="3" s="1"/>
  <c r="B5" i="3"/>
  <c r="D11" i="3" s="1"/>
  <c r="F11" i="3" s="1"/>
  <c r="G10" i="1"/>
  <c r="G11" i="1"/>
  <c r="G12" i="1"/>
  <c r="G9" i="1"/>
  <c r="F10" i="1"/>
  <c r="F11" i="1"/>
  <c r="F12" i="1"/>
  <c r="F9" i="1"/>
  <c r="D10" i="5" l="1"/>
  <c r="F10" i="5" s="1"/>
  <c r="D12" i="5"/>
  <c r="F12" i="5" s="1"/>
  <c r="D9" i="5"/>
  <c r="D10" i="3"/>
  <c r="F10" i="3" s="1"/>
  <c r="D12" i="3"/>
  <c r="F12" i="3" s="1"/>
  <c r="D9" i="3"/>
  <c r="C12" i="1"/>
  <c r="C11" i="1"/>
  <c r="C10" i="1"/>
  <c r="C9" i="1"/>
  <c r="B5" i="1"/>
  <c r="D13" i="5" l="1"/>
  <c r="F9" i="5"/>
  <c r="D13" i="3"/>
  <c r="F9" i="3"/>
  <c r="C13" i="1"/>
  <c r="D10" i="1"/>
  <c r="D11" i="1"/>
  <c r="D12" i="1"/>
  <c r="D9" i="1"/>
  <c r="D13" i="1" l="1"/>
</calcChain>
</file>

<file path=xl/sharedStrings.xml><?xml version="1.0" encoding="utf-8"?>
<sst xmlns="http://schemas.openxmlformats.org/spreadsheetml/2006/main" count="86" uniqueCount="33">
  <si>
    <t>Investment Plan</t>
  </si>
  <si>
    <t xml:space="preserve">Months per year: </t>
  </si>
  <si>
    <t xml:space="preserve">Number of years: </t>
  </si>
  <si>
    <t xml:space="preserve">Total periods: </t>
  </si>
  <si>
    <t xml:space="preserve">Amount per month: </t>
  </si>
  <si>
    <t>Name</t>
  </si>
  <si>
    <t>Average Rate</t>
  </si>
  <si>
    <t>Amount per Period</t>
  </si>
  <si>
    <t>Ending Value</t>
  </si>
  <si>
    <t>URL</t>
  </si>
  <si>
    <t>US Bank</t>
  </si>
  <si>
    <t>www.usbank.com</t>
  </si>
  <si>
    <t>www.wamu.com</t>
  </si>
  <si>
    <t>www.americancentury.com</t>
  </si>
  <si>
    <t>Mutual Qualified Fund</t>
  </si>
  <si>
    <t>www.tdwarehouse.com</t>
  </si>
  <si>
    <t>Totals</t>
  </si>
  <si>
    <t>Washington Mutual</t>
  </si>
  <si>
    <t>American century</t>
  </si>
  <si>
    <t>Scenario</t>
  </si>
  <si>
    <t>Best</t>
  </si>
  <si>
    <t>Second</t>
  </si>
  <si>
    <t>Worst</t>
  </si>
  <si>
    <t>Category</t>
  </si>
  <si>
    <t>Created by Windows User on 10/2/2012</t>
  </si>
  <si>
    <t>Scenario Summary</t>
  </si>
  <si>
    <t>Changing Cells:</t>
  </si>
  <si>
    <t>Current Values:</t>
  </si>
  <si>
    <t>Result Cells:</t>
  </si>
  <si>
    <t>Notes:  Current Values column represents values of changing cells at</t>
  </si>
  <si>
    <t>time Scenario Summary Report was created.  Changing cells for each</t>
  </si>
  <si>
    <t>scenario are highlighted in gray.</t>
  </si>
  <si>
    <t>Ending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</si>
</sst>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3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/>
    <xf numFmtId="165" fontId="3" fillId="0" borderId="5" xfId="2" applyNumberFormat="1" applyFont="1" applyBorder="1"/>
    <xf numFmtId="164" fontId="3" fillId="0" borderId="5" xfId="0" applyNumberFormat="1" applyFont="1" applyBorder="1"/>
    <xf numFmtId="44" fontId="3" fillId="0" borderId="5" xfId="1" applyFont="1" applyBorder="1"/>
    <xf numFmtId="0" fontId="3" fillId="0" borderId="7" xfId="0" applyFont="1" applyBorder="1"/>
    <xf numFmtId="165" fontId="3" fillId="0" borderId="8" xfId="2" applyNumberFormat="1" applyFont="1" applyBorder="1"/>
    <xf numFmtId="164" fontId="3" fillId="0" borderId="8" xfId="0" applyNumberFormat="1" applyFont="1" applyBorder="1"/>
    <xf numFmtId="44" fontId="3" fillId="0" borderId="8" xfId="1" applyFont="1" applyBorder="1"/>
    <xf numFmtId="0" fontId="3" fillId="0" borderId="10" xfId="0" applyFont="1" applyBorder="1"/>
    <xf numFmtId="10" fontId="3" fillId="0" borderId="11" xfId="2" applyNumberFormat="1" applyFont="1" applyBorder="1"/>
    <xf numFmtId="164" fontId="3" fillId="0" borderId="11" xfId="0" applyNumberFormat="1" applyFont="1" applyBorder="1"/>
    <xf numFmtId="44" fontId="3" fillId="0" borderId="11" xfId="1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0" fontId="4" fillId="0" borderId="0" xfId="0" applyFont="1"/>
    <xf numFmtId="10" fontId="3" fillId="0" borderId="8" xfId="2" applyNumberFormat="1" applyFont="1" applyBorder="1"/>
    <xf numFmtId="10" fontId="3" fillId="0" borderId="9" xfId="2" applyNumberFormat="1" applyFont="1" applyBorder="1"/>
    <xf numFmtId="10" fontId="3" fillId="0" borderId="5" xfId="2" applyNumberFormat="1" applyFont="1" applyBorder="1"/>
    <xf numFmtId="10" fontId="3" fillId="0" borderId="6" xfId="2" applyNumberFormat="1" applyFont="1" applyBorder="1"/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10" fontId="3" fillId="0" borderId="12" xfId="2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/>
    <xf numFmtId="44" fontId="5" fillId="0" borderId="11" xfId="3" applyNumberFormat="1" applyFont="1" applyBorder="1" applyAlignment="1" applyProtection="1"/>
    <xf numFmtId="0" fontId="5" fillId="0" borderId="15" xfId="3" applyFont="1" applyBorder="1" applyAlignment="1" applyProtection="1"/>
    <xf numFmtId="0" fontId="5" fillId="0" borderId="16" xfId="3" applyFont="1" applyBorder="1" applyAlignment="1" applyProtection="1"/>
    <xf numFmtId="10" fontId="3" fillId="0" borderId="17" xfId="2" applyNumberFormat="1" applyFont="1" applyBorder="1"/>
    <xf numFmtId="10" fontId="3" fillId="0" borderId="18" xfId="2" applyNumberFormat="1" applyFont="1" applyBorder="1"/>
    <xf numFmtId="10" fontId="3" fillId="0" borderId="19" xfId="2" applyNumberFormat="1" applyFont="1" applyBorder="1"/>
    <xf numFmtId="0" fontId="4" fillId="0" borderId="22" xfId="0" applyFont="1" applyFill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3" fillId="0" borderId="0" xfId="0" applyFont="1" applyBorder="1"/>
    <xf numFmtId="44" fontId="3" fillId="0" borderId="25" xfId="0" applyNumberFormat="1" applyFont="1" applyBorder="1"/>
    <xf numFmtId="0" fontId="8" fillId="0" borderId="23" xfId="3" applyFont="1" applyBorder="1" applyAlignment="1" applyProtection="1">
      <alignment horizontal="left"/>
    </xf>
    <xf numFmtId="0" fontId="8" fillId="0" borderId="20" xfId="0" applyFont="1" applyBorder="1" applyAlignment="1">
      <alignment horizontal="left"/>
    </xf>
    <xf numFmtId="0" fontId="8" fillId="0" borderId="24" xfId="3" applyFont="1" applyBorder="1" applyAlignment="1" applyProtection="1">
      <alignment horizontal="left"/>
    </xf>
    <xf numFmtId="0" fontId="8" fillId="0" borderId="21" xfId="0" applyFont="1" applyBorder="1" applyAlignment="1">
      <alignment horizontal="left"/>
    </xf>
    <xf numFmtId="0" fontId="8" fillId="0" borderId="5" xfId="3" applyFont="1" applyBorder="1" applyAlignment="1" applyProtection="1">
      <alignment horizontal="left"/>
    </xf>
    <xf numFmtId="44" fontId="3" fillId="0" borderId="11" xfId="1" applyFont="1" applyBorder="1" applyAlignment="1">
      <alignment horizontal="left"/>
    </xf>
    <xf numFmtId="0" fontId="0" fillId="0" borderId="0" xfId="0" applyFill="1" applyBorder="1" applyAlignment="1"/>
    <xf numFmtId="165" fontId="0" fillId="0" borderId="0" xfId="0" applyNumberFormat="1" applyFill="1" applyBorder="1" applyAlignment="1"/>
    <xf numFmtId="10" fontId="0" fillId="0" borderId="0" xfId="0" applyNumberFormat="1" applyFill="1" applyBorder="1" applyAlignment="1"/>
    <xf numFmtId="44" fontId="0" fillId="0" borderId="27" xfId="0" applyNumberFormat="1" applyFill="1" applyBorder="1" applyAlignment="1"/>
    <xf numFmtId="0" fontId="9" fillId="2" borderId="28" xfId="0" applyFont="1" applyFill="1" applyBorder="1" applyAlignment="1">
      <alignment horizontal="left"/>
    </xf>
    <xf numFmtId="0" fontId="9" fillId="2" borderId="26" xfId="0" applyFont="1" applyFill="1" applyBorder="1" applyAlignment="1">
      <alignment horizontal="left"/>
    </xf>
    <xf numFmtId="0" fontId="0" fillId="0" borderId="29" xfId="0" applyFill="1" applyBorder="1" applyAlignment="1"/>
    <xf numFmtId="0" fontId="10" fillId="3" borderId="0" xfId="0" applyFont="1" applyFill="1" applyBorder="1" applyAlignment="1">
      <alignment horizontal="left"/>
    </xf>
    <xf numFmtId="0" fontId="11" fillId="3" borderId="29" xfId="0" applyFont="1" applyFill="1" applyBorder="1" applyAlignment="1">
      <alignment horizontal="left"/>
    </xf>
    <xf numFmtId="0" fontId="10" fillId="3" borderId="27" xfId="0" applyFont="1" applyFill="1" applyBorder="1" applyAlignment="1">
      <alignment horizontal="left"/>
    </xf>
    <xf numFmtId="0" fontId="12" fillId="2" borderId="26" xfId="0" applyFont="1" applyFill="1" applyBorder="1" applyAlignment="1">
      <alignment horizontal="right"/>
    </xf>
    <xf numFmtId="0" fontId="12" fillId="2" borderId="28" xfId="0" applyFont="1" applyFill="1" applyBorder="1" applyAlignment="1">
      <alignment horizontal="right"/>
    </xf>
    <xf numFmtId="165" fontId="0" fillId="4" borderId="0" xfId="0" applyNumberFormat="1" applyFill="1" applyBorder="1" applyAlignment="1"/>
    <xf numFmtId="10" fontId="0" fillId="4" borderId="0" xfId="0" applyNumberFormat="1" applyFill="1" applyBorder="1" applyAlignment="1"/>
    <xf numFmtId="0" fontId="13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Charting!$D$8</c:f>
              <c:strCache>
                <c:ptCount val="1"/>
                <c:pt idx="0">
                  <c:v>Ending Value</c:v>
                </c:pt>
              </c:strCache>
            </c:strRef>
          </c:tx>
          <c:marker>
            <c:symbol val="none"/>
          </c:marker>
          <c:val>
            <c:numRef>
              <c:f>Charting!$D$9:$D$12</c:f>
              <c:numCache>
                <c:formatCode>_("$"* #,##0.00_);_("$"* \(#,##0.00\);_("$"* "-"??_);_(@_)</c:formatCode>
                <c:ptCount val="4"/>
                <c:pt idx="0">
                  <c:v>92999.607280189361</c:v>
                </c:pt>
                <c:pt idx="1">
                  <c:v>236786.64647252747</c:v>
                </c:pt>
                <c:pt idx="2">
                  <c:v>285447.4710829457</c:v>
                </c:pt>
                <c:pt idx="3">
                  <c:v>384766.27516433777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82400"/>
        <c:axId val="132584192"/>
      </c:lineChart>
      <c:catAx>
        <c:axId val="132582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2584192"/>
        <c:crosses val="autoZero"/>
        <c:auto val="1"/>
        <c:lblAlgn val="ctr"/>
        <c:lblOffset val="100"/>
        <c:noMultiLvlLbl val="0"/>
      </c:catAx>
      <c:valAx>
        <c:axId val="132584192"/>
        <c:scaling>
          <c:orientation val="minMax"/>
        </c:scaling>
        <c:delete val="0"/>
        <c:axPos val="l"/>
        <c:numFmt formatCode="_(&quot;$&quot;* #,##0_);_(&quot;$&quot;* \(#,##0\);_(&quot;$&quot;* &quot;-&quot;_);_(@_)" sourceLinked="0"/>
        <c:majorTickMark val="out"/>
        <c:minorTickMark val="none"/>
        <c:tickLblPos val="nextTo"/>
        <c:crossAx val="132582400"/>
        <c:crosses val="autoZero"/>
        <c:crossBetween val="between"/>
        <c:majorUnit val="1000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Charting!$C$8</c:f>
              <c:strCache>
                <c:ptCount val="1"/>
                <c:pt idx="0">
                  <c:v>Amount per Period</c:v>
                </c:pt>
              </c:strCache>
            </c:strRef>
          </c:tx>
          <c:invertIfNegative val="0"/>
          <c:cat>
            <c:strRef>
              <c:f>Charting!$A$9:$A$12</c:f>
              <c:strCache>
                <c:ptCount val="4"/>
                <c:pt idx="0">
                  <c:v>US Bank</c:v>
                </c:pt>
                <c:pt idx="1">
                  <c:v>Washington Mutual</c:v>
                </c:pt>
                <c:pt idx="2">
                  <c:v>American century</c:v>
                </c:pt>
                <c:pt idx="3">
                  <c:v>Mutual Qualified Fund</c:v>
                </c:pt>
              </c:strCache>
            </c:strRef>
          </c:cat>
          <c:val>
            <c:numRef>
              <c:f>Charting!$C$9:$C$12</c:f>
              <c:numCache>
                <c:formatCode>_([$$-409]* #,##0.00_);_([$$-409]* \(#,##0.00\);_([$$-409]* "-"??_);_(@_)</c:formatCode>
                <c:ptCount val="4"/>
                <c:pt idx="0">
                  <c:v>8610.4902885133215</c:v>
                </c:pt>
                <c:pt idx="1">
                  <c:v>21526.225721283299</c:v>
                </c:pt>
                <c:pt idx="2">
                  <c:v>25831.470865539959</c:v>
                </c:pt>
                <c:pt idx="3">
                  <c:v>30136.716009796619</c:v>
                </c:pt>
              </c:numCache>
            </c:numRef>
          </c:val>
        </c:ser>
        <c:ser>
          <c:idx val="1"/>
          <c:order val="1"/>
          <c:tx>
            <c:strRef>
              <c:f>Charting!$D$8</c:f>
              <c:strCache>
                <c:ptCount val="1"/>
                <c:pt idx="0">
                  <c:v>Ending Value</c:v>
                </c:pt>
              </c:strCache>
            </c:strRef>
          </c:tx>
          <c:invertIfNegative val="0"/>
          <c:cat>
            <c:strRef>
              <c:f>Charting!$A$9:$A$12</c:f>
              <c:strCache>
                <c:ptCount val="4"/>
                <c:pt idx="0">
                  <c:v>US Bank</c:v>
                </c:pt>
                <c:pt idx="1">
                  <c:v>Washington Mutual</c:v>
                </c:pt>
                <c:pt idx="2">
                  <c:v>American century</c:v>
                </c:pt>
                <c:pt idx="3">
                  <c:v>Mutual Qualified Fund</c:v>
                </c:pt>
              </c:strCache>
            </c:strRef>
          </c:cat>
          <c:val>
            <c:numRef>
              <c:f>Charting!$D$9:$D$12</c:f>
              <c:numCache>
                <c:formatCode>_("$"* #,##0.00_);_("$"* \(#,##0.00\);_("$"* "-"??_);_(@_)</c:formatCode>
                <c:ptCount val="4"/>
                <c:pt idx="0">
                  <c:v>92999.607280189361</c:v>
                </c:pt>
                <c:pt idx="1">
                  <c:v>236786.64647252747</c:v>
                </c:pt>
                <c:pt idx="2">
                  <c:v>285447.4710829457</c:v>
                </c:pt>
                <c:pt idx="3">
                  <c:v>384766.27516433777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605824"/>
        <c:axId val="132607360"/>
        <c:axId val="0"/>
      </c:bar3DChart>
      <c:catAx>
        <c:axId val="13260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2607360"/>
        <c:crosses val="autoZero"/>
        <c:auto val="1"/>
        <c:lblAlgn val="ctr"/>
        <c:lblOffset val="100"/>
        <c:noMultiLvlLbl val="0"/>
      </c:catAx>
      <c:valAx>
        <c:axId val="132607360"/>
        <c:scaling>
          <c:orientation val="minMax"/>
        </c:scaling>
        <c:delete val="0"/>
        <c:axPos val="l"/>
        <c:numFmt formatCode="_([$$-409]* #,##0.00_);_([$$-409]* \(#,##0.00\);_([$$-409]* &quot;-&quot;??_);_(@_)" sourceLinked="1"/>
        <c:majorTickMark val="in"/>
        <c:minorTickMark val="none"/>
        <c:tickLblPos val="nextTo"/>
        <c:crossAx val="132605824"/>
        <c:crosses val="autoZero"/>
        <c:crossBetween val="between"/>
        <c:majorUnit val="1000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94870768272614E-2"/>
          <c:y val="3.5346091736559983E-2"/>
          <c:w val="0.51892664264424571"/>
          <c:h val="0.90181641184288897"/>
        </c:manualLayout>
      </c:layout>
      <c:doughnutChart>
        <c:varyColors val="1"/>
        <c:ser>
          <c:idx val="0"/>
          <c:order val="0"/>
          <c:tx>
            <c:strRef>
              <c:f>Charting!$C$8</c:f>
              <c:strCache>
                <c:ptCount val="1"/>
                <c:pt idx="0">
                  <c:v>Amount per Period</c:v>
                </c:pt>
              </c:strCache>
            </c:strRef>
          </c:tx>
          <c:explosion val="25"/>
          <c:cat>
            <c:strRef>
              <c:f>Charting!$A$9:$A$12</c:f>
              <c:strCache>
                <c:ptCount val="4"/>
                <c:pt idx="0">
                  <c:v>US Bank</c:v>
                </c:pt>
                <c:pt idx="1">
                  <c:v>Washington Mutual</c:v>
                </c:pt>
                <c:pt idx="2">
                  <c:v>American century</c:v>
                </c:pt>
                <c:pt idx="3">
                  <c:v>Mutual Qualified Fund</c:v>
                </c:pt>
              </c:strCache>
            </c:strRef>
          </c:cat>
          <c:val>
            <c:numRef>
              <c:f>Charting!$C$9:$C$12</c:f>
              <c:numCache>
                <c:formatCode>_([$$-409]* #,##0.00_);_([$$-409]* \(#,##0.00\);_([$$-409]* "-"??_);_(@_)</c:formatCode>
                <c:ptCount val="4"/>
                <c:pt idx="0">
                  <c:v>8610.4902885133215</c:v>
                </c:pt>
                <c:pt idx="1">
                  <c:v>21526.225721283299</c:v>
                </c:pt>
                <c:pt idx="2">
                  <c:v>25831.470865539959</c:v>
                </c:pt>
                <c:pt idx="3">
                  <c:v>30136.716009796619</c:v>
                </c:pt>
              </c:numCache>
            </c:numRef>
          </c:val>
        </c:ser>
        <c:ser>
          <c:idx val="1"/>
          <c:order val="1"/>
          <c:tx>
            <c:strRef>
              <c:f>Charting!$D$8</c:f>
              <c:strCache>
                <c:ptCount val="1"/>
                <c:pt idx="0">
                  <c:v>Ending Value</c:v>
                </c:pt>
              </c:strCache>
            </c:strRef>
          </c:tx>
          <c:explosion val="25"/>
          <c:cat>
            <c:strRef>
              <c:f>Charting!$A$9:$A$12</c:f>
              <c:strCache>
                <c:ptCount val="4"/>
                <c:pt idx="0">
                  <c:v>US Bank</c:v>
                </c:pt>
                <c:pt idx="1">
                  <c:v>Washington Mutual</c:v>
                </c:pt>
                <c:pt idx="2">
                  <c:v>American century</c:v>
                </c:pt>
                <c:pt idx="3">
                  <c:v>Mutual Qualified Fund</c:v>
                </c:pt>
              </c:strCache>
            </c:strRef>
          </c:cat>
          <c:val>
            <c:numRef>
              <c:f>Charting!$D$9:$D$12</c:f>
              <c:numCache>
                <c:formatCode>_("$"* #,##0.00_);_("$"* \(#,##0.00\);_("$"* "-"??_);_(@_)</c:formatCode>
                <c:ptCount val="4"/>
                <c:pt idx="0">
                  <c:v>92999.607280189361</c:v>
                </c:pt>
                <c:pt idx="1">
                  <c:v>236786.64647252747</c:v>
                </c:pt>
                <c:pt idx="2">
                  <c:v>285447.4710829457</c:v>
                </c:pt>
                <c:pt idx="3">
                  <c:v>384766.27516433777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14</xdr:row>
      <xdr:rowOff>157162</xdr:rowOff>
    </xdr:from>
    <xdr:to>
      <xdr:col>4</xdr:col>
      <xdr:colOff>647700</xdr:colOff>
      <xdr:row>29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1019174</xdr:colOff>
      <xdr:row>14</xdr:row>
      <xdr:rowOff>138112</xdr:rowOff>
    </xdr:from>
    <xdr:to>
      <xdr:col>10</xdr:col>
      <xdr:colOff>571499</xdr:colOff>
      <xdr:row>29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1076325</xdr:colOff>
      <xdr:row>31</xdr:row>
      <xdr:rowOff>147637</xdr:rowOff>
    </xdr:from>
    <xdr:to>
      <xdr:col>6</xdr:col>
      <xdr:colOff>190500</xdr:colOff>
      <xdr:row>48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ericancentury.com/" TargetMode="External"/><Relationship Id="rId2" Type="http://schemas.openxmlformats.org/officeDocument/2006/relationships/hyperlink" Target="http://www.wamu.com/" TargetMode="External"/><Relationship Id="rId1" Type="http://schemas.openxmlformats.org/officeDocument/2006/relationships/hyperlink" Target="http://www.usbank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dwarehous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ericancentury.com/" TargetMode="External"/><Relationship Id="rId2" Type="http://schemas.openxmlformats.org/officeDocument/2006/relationships/hyperlink" Target="http://www.wamu.com/" TargetMode="External"/><Relationship Id="rId1" Type="http://schemas.openxmlformats.org/officeDocument/2006/relationships/hyperlink" Target="http://www.usbank.com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tdwarehouse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ericancentury.com/" TargetMode="External"/><Relationship Id="rId2" Type="http://schemas.openxmlformats.org/officeDocument/2006/relationships/hyperlink" Target="http://www.wamu.com/" TargetMode="External"/><Relationship Id="rId1" Type="http://schemas.openxmlformats.org/officeDocument/2006/relationships/hyperlink" Target="http://www.usbank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tdwarehous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22" sqref="F22"/>
    </sheetView>
  </sheetViews>
  <sheetFormatPr defaultRowHeight="15" x14ac:dyDescent="0.25"/>
  <cols>
    <col min="1" max="1" width="21.42578125" bestFit="1" customWidth="1"/>
    <col min="2" max="2" width="11.5703125" bestFit="1" customWidth="1"/>
    <col min="3" max="3" width="12.7109375" bestFit="1" customWidth="1"/>
    <col min="4" max="4" width="15.7109375" bestFit="1" customWidth="1"/>
    <col min="5" max="5" width="26" bestFit="1" customWidth="1"/>
    <col min="6" max="6" width="10.140625" style="29" bestFit="1" customWidth="1"/>
    <col min="7" max="7" width="14.7109375" style="29" bestFit="1" customWidth="1"/>
  </cols>
  <sheetData>
    <row r="1" spans="1:10" ht="20.25" x14ac:dyDescent="0.3">
      <c r="A1" s="63" t="s">
        <v>0</v>
      </c>
      <c r="B1" s="63"/>
      <c r="C1" s="63"/>
      <c r="D1" s="63"/>
      <c r="E1" s="63"/>
      <c r="F1" s="28"/>
    </row>
    <row r="2" spans="1:10" x14ac:dyDescent="0.25">
      <c r="A2" s="1"/>
      <c r="B2" s="1"/>
      <c r="C2" s="1"/>
      <c r="D2" s="1"/>
      <c r="E2" s="1"/>
      <c r="F2" s="30"/>
    </row>
    <row r="3" spans="1:10" x14ac:dyDescent="0.25">
      <c r="A3" s="1" t="s">
        <v>1</v>
      </c>
      <c r="B3" s="1">
        <v>12</v>
      </c>
      <c r="C3" s="1"/>
      <c r="D3" s="1"/>
      <c r="E3" s="1"/>
      <c r="F3" s="30"/>
    </row>
    <row r="4" spans="1:10" x14ac:dyDescent="0.25">
      <c r="A4" s="1" t="s">
        <v>2</v>
      </c>
      <c r="B4" s="1">
        <v>10</v>
      </c>
      <c r="C4" s="1"/>
      <c r="D4" s="1"/>
      <c r="E4" s="1"/>
      <c r="F4" s="30"/>
    </row>
    <row r="5" spans="1:10" x14ac:dyDescent="0.25">
      <c r="A5" s="1" t="s">
        <v>3</v>
      </c>
      <c r="B5" s="1">
        <f>B4</f>
        <v>10</v>
      </c>
      <c r="C5" s="1"/>
      <c r="D5" s="1"/>
      <c r="E5" s="1"/>
      <c r="F5" s="30"/>
    </row>
    <row r="6" spans="1:10" x14ac:dyDescent="0.25">
      <c r="A6" s="1" t="s">
        <v>4</v>
      </c>
      <c r="B6" s="2">
        <v>7175.4085737611003</v>
      </c>
      <c r="C6" s="1"/>
      <c r="D6" s="1"/>
      <c r="E6" s="1"/>
      <c r="F6" s="30"/>
    </row>
    <row r="7" spans="1:10" ht="15.75" thickBot="1" x14ac:dyDescent="0.3">
      <c r="A7" s="1"/>
      <c r="B7" s="1"/>
      <c r="C7" s="1"/>
      <c r="D7" s="1"/>
      <c r="E7" s="1"/>
      <c r="F7" s="30"/>
      <c r="H7" s="1"/>
      <c r="I7" s="20" t="s">
        <v>19</v>
      </c>
      <c r="J7" s="1"/>
    </row>
    <row r="8" spans="1:10" ht="31.5" thickTop="1" thickBot="1" x14ac:dyDescent="0.3">
      <c r="A8" s="3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39" t="s">
        <v>23</v>
      </c>
      <c r="G8" s="4"/>
      <c r="H8" s="38" t="s">
        <v>20</v>
      </c>
      <c r="I8" s="25" t="s">
        <v>21</v>
      </c>
      <c r="J8" s="26" t="s">
        <v>22</v>
      </c>
    </row>
    <row r="9" spans="1:10" ht="15.75" thickTop="1" x14ac:dyDescent="0.25">
      <c r="A9" s="5" t="s">
        <v>10</v>
      </c>
      <c r="B9" s="6">
        <v>1.7000000000000001E-2</v>
      </c>
      <c r="C9" s="7">
        <f>0.1*B6*B3</f>
        <v>8610.4902885133215</v>
      </c>
      <c r="D9" s="8">
        <f>(C9*(((1+B9)^$B$5)-1))/B9</f>
        <v>92999.607280189361</v>
      </c>
      <c r="E9" s="33" t="s">
        <v>11</v>
      </c>
      <c r="F9" s="42" t="str">
        <f>IF(D9&lt;100000,"Low",IF(D9&gt;300000,"High","Medium"))</f>
        <v>Low</v>
      </c>
      <c r="G9" s="43" t="str">
        <f>IF(B9&lt;2%,("Not Acceptable"),("Acceptable"))</f>
        <v>Not Acceptable</v>
      </c>
      <c r="H9" s="35">
        <v>3.5000000000000003E-2</v>
      </c>
      <c r="I9" s="23">
        <v>1.4999999999999999E-2</v>
      </c>
      <c r="J9" s="24">
        <v>0.01</v>
      </c>
    </row>
    <row r="10" spans="1:10" x14ac:dyDescent="0.25">
      <c r="A10" s="9" t="s">
        <v>17</v>
      </c>
      <c r="B10" s="10">
        <v>2.1000000000000001E-2</v>
      </c>
      <c r="C10" s="11">
        <f>0.25*B6*B3</f>
        <v>21526.225721283299</v>
      </c>
      <c r="D10" s="12">
        <f t="shared" ref="D10:D12" si="0">(C10*(((1+B10)^$B$5)-1))/B10</f>
        <v>236786.64647252747</v>
      </c>
      <c r="E10" s="34" t="s">
        <v>12</v>
      </c>
      <c r="F10" s="44" t="str">
        <f t="shared" ref="F10:F12" si="1">IF(D10&lt;100000,"Low",IF(D10&gt;300000,"High","Medium"))</f>
        <v>Medium</v>
      </c>
      <c r="G10" s="45" t="str">
        <f t="shared" ref="G10:G12" si="2">IF(B10&lt;2%,("Not Acceptable"),("Acceptable"))</f>
        <v>Acceptable</v>
      </c>
      <c r="H10" s="36">
        <v>0.04</v>
      </c>
      <c r="I10" s="21">
        <v>0.03</v>
      </c>
      <c r="J10" s="22">
        <v>1.2E-2</v>
      </c>
    </row>
    <row r="11" spans="1:10" x14ac:dyDescent="0.25">
      <c r="A11" s="9" t="s">
        <v>18</v>
      </c>
      <c r="B11" s="10">
        <v>2.1999999999999999E-2</v>
      </c>
      <c r="C11" s="11">
        <f>0.3*B6*B3</f>
        <v>25831.470865539959</v>
      </c>
      <c r="D11" s="12">
        <f t="shared" si="0"/>
        <v>285447.4710829457</v>
      </c>
      <c r="E11" s="34" t="s">
        <v>13</v>
      </c>
      <c r="F11" s="46" t="str">
        <f t="shared" si="1"/>
        <v>Medium</v>
      </c>
      <c r="G11" s="45" t="str">
        <f t="shared" si="2"/>
        <v>Acceptable</v>
      </c>
      <c r="H11" s="36">
        <v>3.5999999999999997E-2</v>
      </c>
      <c r="I11" s="21">
        <v>2.5000000000000001E-2</v>
      </c>
      <c r="J11" s="22">
        <v>1.0999999999999999E-2</v>
      </c>
    </row>
    <row r="12" spans="1:10" ht="15.75" thickBot="1" x14ac:dyDescent="0.3">
      <c r="A12" s="13" t="s">
        <v>14</v>
      </c>
      <c r="B12" s="14">
        <v>5.3199999999999997E-2</v>
      </c>
      <c r="C12" s="15">
        <f>0.35*B6*B3</f>
        <v>30136.716009796619</v>
      </c>
      <c r="D12" s="16">
        <f t="shared" si="0"/>
        <v>384766.27516433777</v>
      </c>
      <c r="E12" s="32" t="s">
        <v>15</v>
      </c>
      <c r="F12" s="47" t="str">
        <f t="shared" si="1"/>
        <v>High</v>
      </c>
      <c r="G12" s="47" t="str">
        <f t="shared" si="2"/>
        <v>Acceptable</v>
      </c>
      <c r="H12" s="37">
        <v>7.1999999999999995E-2</v>
      </c>
      <c r="I12" s="14">
        <v>0.05</v>
      </c>
      <c r="J12" s="27">
        <v>3.2000000000000001E-2</v>
      </c>
    </row>
    <row r="13" spans="1:10" ht="16.5" thickTop="1" thickBot="1" x14ac:dyDescent="0.3">
      <c r="A13" s="17" t="s">
        <v>16</v>
      </c>
      <c r="B13" s="18"/>
      <c r="C13" s="19">
        <f>SUM(C9:C12)</f>
        <v>86104.902885133197</v>
      </c>
      <c r="D13" s="41">
        <f>SUM(D9:D12)</f>
        <v>1000000.0000000002</v>
      </c>
      <c r="E13" s="40"/>
      <c r="F13" s="31"/>
    </row>
    <row r="14" spans="1:10" ht="15.75" thickTop="1" x14ac:dyDescent="0.25"/>
  </sheetData>
  <mergeCells count="1">
    <mergeCell ref="A1:E1"/>
  </mergeCells>
  <hyperlinks>
    <hyperlink ref="E9" r:id="rId1"/>
    <hyperlink ref="E10" r:id="rId2"/>
    <hyperlink ref="E11" r:id="rId3"/>
    <hyperlink ref="E12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31" sqref="E31"/>
    </sheetView>
  </sheetViews>
  <sheetFormatPr defaultRowHeight="15" x14ac:dyDescent="0.25"/>
  <cols>
    <col min="1" max="1" width="21.42578125" bestFit="1" customWidth="1"/>
    <col min="2" max="2" width="11.5703125" bestFit="1" customWidth="1"/>
    <col min="3" max="3" width="12.7109375" bestFit="1" customWidth="1"/>
    <col min="4" max="4" width="15.7109375" bestFit="1" customWidth="1"/>
    <col min="5" max="5" width="26" bestFit="1" customWidth="1"/>
    <col min="6" max="6" width="10.140625" style="29" bestFit="1" customWidth="1"/>
    <col min="7" max="7" width="14.7109375" style="29" bestFit="1" customWidth="1"/>
  </cols>
  <sheetData>
    <row r="1" spans="1:10" ht="20.25" x14ac:dyDescent="0.3">
      <c r="A1" s="63" t="s">
        <v>0</v>
      </c>
      <c r="B1" s="63"/>
      <c r="C1" s="63"/>
      <c r="D1" s="63"/>
      <c r="E1" s="63"/>
      <c r="F1" s="28"/>
    </row>
    <row r="2" spans="1:10" x14ac:dyDescent="0.25">
      <c r="A2" s="1"/>
      <c r="B2" s="1"/>
      <c r="C2" s="1"/>
      <c r="D2" s="1"/>
      <c r="E2" s="1"/>
      <c r="F2" s="30"/>
    </row>
    <row r="3" spans="1:10" x14ac:dyDescent="0.25">
      <c r="A3" s="1" t="s">
        <v>1</v>
      </c>
      <c r="B3" s="1">
        <v>12</v>
      </c>
      <c r="C3" s="1"/>
      <c r="D3" s="1"/>
      <c r="E3" s="1"/>
      <c r="F3" s="30"/>
    </row>
    <row r="4" spans="1:10" x14ac:dyDescent="0.25">
      <c r="A4" s="1" t="s">
        <v>2</v>
      </c>
      <c r="B4" s="1">
        <v>10</v>
      </c>
      <c r="C4" s="1"/>
      <c r="D4" s="1"/>
      <c r="E4" s="1"/>
      <c r="F4" s="30"/>
    </row>
    <row r="5" spans="1:10" x14ac:dyDescent="0.25">
      <c r="A5" s="1" t="s">
        <v>3</v>
      </c>
      <c r="B5" s="1">
        <f>B4</f>
        <v>10</v>
      </c>
      <c r="C5" s="1"/>
      <c r="D5" s="1"/>
      <c r="E5" s="1"/>
      <c r="F5" s="30"/>
    </row>
    <row r="6" spans="1:10" x14ac:dyDescent="0.25">
      <c r="A6" s="1" t="s">
        <v>4</v>
      </c>
      <c r="B6" s="2">
        <v>7175.4085737611003</v>
      </c>
      <c r="C6" s="1"/>
      <c r="D6" s="1"/>
      <c r="E6" s="1"/>
      <c r="F6" s="30"/>
    </row>
    <row r="7" spans="1:10" ht="15.75" thickBot="1" x14ac:dyDescent="0.3">
      <c r="A7" s="1"/>
      <c r="B7" s="1"/>
      <c r="C7" s="1"/>
      <c r="D7" s="1"/>
      <c r="E7" s="1"/>
      <c r="F7" s="30"/>
      <c r="H7" s="1"/>
      <c r="I7" s="20" t="s">
        <v>19</v>
      </c>
      <c r="J7" s="1"/>
    </row>
    <row r="8" spans="1:10" ht="31.5" thickTop="1" thickBot="1" x14ac:dyDescent="0.3">
      <c r="A8" s="3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39" t="s">
        <v>23</v>
      </c>
      <c r="G8" s="4"/>
      <c r="H8" s="38" t="s">
        <v>20</v>
      </c>
      <c r="I8" s="25" t="s">
        <v>21</v>
      </c>
      <c r="J8" s="26" t="s">
        <v>22</v>
      </c>
    </row>
    <row r="9" spans="1:10" ht="15.75" thickTop="1" x14ac:dyDescent="0.25">
      <c r="A9" s="5" t="s">
        <v>10</v>
      </c>
      <c r="B9" s="6">
        <v>1.7000000000000001E-2</v>
      </c>
      <c r="C9" s="7">
        <f>0.1*B6*B3</f>
        <v>8610.4902885133215</v>
      </c>
      <c r="D9" s="8">
        <f>(C9*(((1+B9)^$B$5)-1))/B9</f>
        <v>92999.607280189361</v>
      </c>
      <c r="E9" s="33" t="s">
        <v>11</v>
      </c>
      <c r="F9" s="42" t="str">
        <f>IF(D9&lt;100000,"Low",IF(D9&gt;300000,"High","Medium"))</f>
        <v>Low</v>
      </c>
      <c r="G9" s="43" t="str">
        <f>IF(B9&lt;2%,("Not Acceptable"),("Acceptable"))</f>
        <v>Not Acceptable</v>
      </c>
      <c r="H9" s="35">
        <v>3.5000000000000003E-2</v>
      </c>
      <c r="I9" s="23">
        <v>1.4999999999999999E-2</v>
      </c>
      <c r="J9" s="24">
        <v>0.01</v>
      </c>
    </row>
    <row r="10" spans="1:10" x14ac:dyDescent="0.25">
      <c r="A10" s="9" t="s">
        <v>17</v>
      </c>
      <c r="B10" s="10">
        <v>2.1000000000000001E-2</v>
      </c>
      <c r="C10" s="11">
        <f>0.25*B6*B3</f>
        <v>21526.225721283299</v>
      </c>
      <c r="D10" s="12">
        <f t="shared" ref="D10:D12" si="0">(C10*(((1+B10)^$B$5)-1))/B10</f>
        <v>236786.64647252747</v>
      </c>
      <c r="E10" s="34" t="s">
        <v>12</v>
      </c>
      <c r="F10" s="44" t="str">
        <f t="shared" ref="F10:F12" si="1">IF(D10&lt;100000,"Low",IF(D10&gt;300000,"High","Medium"))</f>
        <v>Medium</v>
      </c>
      <c r="G10" s="45" t="str">
        <f t="shared" ref="G10:G12" si="2">IF(B10&lt;2%,("Not Acceptable"),("Acceptable"))</f>
        <v>Acceptable</v>
      </c>
      <c r="H10" s="36">
        <v>0.04</v>
      </c>
      <c r="I10" s="21">
        <v>0.03</v>
      </c>
      <c r="J10" s="22">
        <v>1.2E-2</v>
      </c>
    </row>
    <row r="11" spans="1:10" x14ac:dyDescent="0.25">
      <c r="A11" s="9" t="s">
        <v>18</v>
      </c>
      <c r="B11" s="10">
        <v>2.1999999999999999E-2</v>
      </c>
      <c r="C11" s="11">
        <f>0.3*B6*B3</f>
        <v>25831.470865539959</v>
      </c>
      <c r="D11" s="12">
        <f t="shared" si="0"/>
        <v>285447.4710829457</v>
      </c>
      <c r="E11" s="34" t="s">
        <v>13</v>
      </c>
      <c r="F11" s="46" t="str">
        <f t="shared" si="1"/>
        <v>Medium</v>
      </c>
      <c r="G11" s="45" t="str">
        <f t="shared" si="2"/>
        <v>Acceptable</v>
      </c>
      <c r="H11" s="36">
        <v>3.5999999999999997E-2</v>
      </c>
      <c r="I11" s="21">
        <v>2.5000000000000001E-2</v>
      </c>
      <c r="J11" s="22">
        <v>1.0999999999999999E-2</v>
      </c>
    </row>
    <row r="12" spans="1:10" ht="15.75" thickBot="1" x14ac:dyDescent="0.3">
      <c r="A12" s="13" t="s">
        <v>14</v>
      </c>
      <c r="B12" s="14">
        <v>5.3199999999999997E-2</v>
      </c>
      <c r="C12" s="15">
        <f>0.35*B6*B3</f>
        <v>30136.716009796619</v>
      </c>
      <c r="D12" s="16">
        <f t="shared" si="0"/>
        <v>384766.27516433777</v>
      </c>
      <c r="E12" s="32" t="s">
        <v>15</v>
      </c>
      <c r="F12" s="47" t="str">
        <f t="shared" si="1"/>
        <v>High</v>
      </c>
      <c r="G12" s="47" t="str">
        <f t="shared" si="2"/>
        <v>Acceptable</v>
      </c>
      <c r="H12" s="37">
        <v>7.1999999999999995E-2</v>
      </c>
      <c r="I12" s="14">
        <v>0.05</v>
      </c>
      <c r="J12" s="27">
        <v>3.2000000000000001E-2</v>
      </c>
    </row>
    <row r="13" spans="1:10" ht="16.5" thickTop="1" thickBot="1" x14ac:dyDescent="0.3">
      <c r="A13" s="17" t="s">
        <v>16</v>
      </c>
      <c r="B13" s="18"/>
      <c r="C13" s="19">
        <f>SUM(C9:C12)</f>
        <v>86104.902885133197</v>
      </c>
      <c r="D13" s="41">
        <f>SUM(D9:D12)</f>
        <v>1000000.0000000002</v>
      </c>
      <c r="E13" s="40"/>
      <c r="F13" s="31"/>
    </row>
    <row r="14" spans="1:10" ht="15.75" thickTop="1" x14ac:dyDescent="0.25"/>
  </sheetData>
  <scenarios current="2" sqref="D13">
    <scenario name="Best" locked="1" count="4" user="Author" comment="Created by Author on 10/2/2012">
      <inputCells r="B9" val="0.035" numFmtId="165"/>
      <inputCells r="B10" val="0.04" numFmtId="165"/>
      <inputCells r="B11" val="0.036" numFmtId="165"/>
      <inputCells r="B12" val="0.072" numFmtId="10"/>
    </scenario>
    <scenario name="Second" locked="1" count="4" user="Author" comment="Created by Author on 10/2/2012">
      <inputCells r="B9" val="0.015" numFmtId="165"/>
      <inputCells r="B10" val="0.03" numFmtId="165"/>
      <inputCells r="B11" val="0.025" numFmtId="165"/>
      <inputCells r="B12" val="0.05" numFmtId="10"/>
    </scenario>
    <scenario name="Worst" locked="1" count="4" user="Author" comment="Created by Author on 10/2/2012">
      <inputCells r="B9" val="0.01" numFmtId="165"/>
      <inputCells r="B10" val="0.012" numFmtId="165"/>
      <inputCells r="B11" val="0.011" numFmtId="165"/>
      <inputCells r="B12" val="0.032" numFmtId="10"/>
    </scenario>
  </scenarios>
  <mergeCells count="1">
    <mergeCell ref="A1:E1"/>
  </mergeCells>
  <hyperlinks>
    <hyperlink ref="E9" r:id="rId1"/>
    <hyperlink ref="E10" r:id="rId2"/>
    <hyperlink ref="E11" r:id="rId3"/>
    <hyperlink ref="E12" r:id="rId4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G14"/>
  <sheetViews>
    <sheetView showGridLines="0" workbookViewId="0">
      <selection activeCell="D18" sqref="D18"/>
    </sheetView>
  </sheetViews>
  <sheetFormatPr defaultRowHeight="15" outlineLevelRow="1" outlineLevelCol="1" x14ac:dyDescent="0.25"/>
  <cols>
    <col min="3" max="3" width="21.42578125" bestFit="1" customWidth="1"/>
    <col min="4" max="7" width="14.28515625" bestFit="1" customWidth="1" outlineLevel="1"/>
  </cols>
  <sheetData>
    <row r="1" spans="2:7" ht="15.75" thickBot="1" x14ac:dyDescent="0.3"/>
    <row r="2" spans="2:7" ht="15.75" x14ac:dyDescent="0.25">
      <c r="B2" s="53" t="s">
        <v>25</v>
      </c>
      <c r="C2" s="53"/>
      <c r="D2" s="58"/>
      <c r="E2" s="58"/>
      <c r="F2" s="58"/>
      <c r="G2" s="58"/>
    </row>
    <row r="3" spans="2:7" ht="15.75" collapsed="1" x14ac:dyDescent="0.25">
      <c r="B3" s="52"/>
      <c r="C3" s="52"/>
      <c r="D3" s="59" t="s">
        <v>27</v>
      </c>
      <c r="E3" s="59" t="s">
        <v>20</v>
      </c>
      <c r="F3" s="59" t="s">
        <v>21</v>
      </c>
      <c r="G3" s="59" t="s">
        <v>22</v>
      </c>
    </row>
    <row r="4" spans="2:7" ht="33.75" hidden="1" outlineLevel="1" x14ac:dyDescent="0.25">
      <c r="B4" s="55"/>
      <c r="C4" s="55"/>
      <c r="D4" s="48"/>
      <c r="E4" s="62" t="s">
        <v>24</v>
      </c>
      <c r="F4" s="62" t="s">
        <v>24</v>
      </c>
      <c r="G4" s="62" t="s">
        <v>24</v>
      </c>
    </row>
    <row r="5" spans="2:7" x14ac:dyDescent="0.25">
      <c r="B5" s="56" t="s">
        <v>26</v>
      </c>
      <c r="C5" s="56"/>
      <c r="D5" s="54"/>
      <c r="E5" s="54"/>
      <c r="F5" s="54"/>
      <c r="G5" s="54"/>
    </row>
    <row r="6" spans="2:7" outlineLevel="1" x14ac:dyDescent="0.25">
      <c r="B6" s="55"/>
      <c r="C6" s="55" t="str">
        <f>Scenario!A9</f>
        <v>US Bank</v>
      </c>
      <c r="D6" s="49">
        <v>1.7000000000000001E-2</v>
      </c>
      <c r="E6" s="60">
        <v>3.5000000000000003E-2</v>
      </c>
      <c r="F6" s="60">
        <v>1.4999999999999999E-2</v>
      </c>
      <c r="G6" s="60">
        <v>0.01</v>
      </c>
    </row>
    <row r="7" spans="2:7" outlineLevel="1" x14ac:dyDescent="0.25">
      <c r="B7" s="55"/>
      <c r="C7" s="55" t="str">
        <f>Scenario!A10</f>
        <v>Washington Mutual</v>
      </c>
      <c r="D7" s="49">
        <v>2.1000000000000001E-2</v>
      </c>
      <c r="E7" s="60">
        <v>0.04</v>
      </c>
      <c r="F7" s="60">
        <v>0.03</v>
      </c>
      <c r="G7" s="60">
        <v>1.2E-2</v>
      </c>
    </row>
    <row r="8" spans="2:7" outlineLevel="1" x14ac:dyDescent="0.25">
      <c r="B8" s="55"/>
      <c r="C8" s="55" t="str">
        <f>Scenario!A11</f>
        <v>American century</v>
      </c>
      <c r="D8" s="49">
        <v>2.1999999999999999E-2</v>
      </c>
      <c r="E8" s="60">
        <v>3.5999999999999997E-2</v>
      </c>
      <c r="F8" s="60">
        <v>2.5000000000000001E-2</v>
      </c>
      <c r="G8" s="60">
        <v>1.0999999999999999E-2</v>
      </c>
    </row>
    <row r="9" spans="2:7" outlineLevel="1" x14ac:dyDescent="0.25">
      <c r="B9" s="55"/>
      <c r="C9" s="55" t="str">
        <f>Scenario!A12</f>
        <v>Mutual Qualified Fund</v>
      </c>
      <c r="D9" s="50">
        <v>5.3199999999999997E-2</v>
      </c>
      <c r="E9" s="61">
        <v>7.1999999999999995E-2</v>
      </c>
      <c r="F9" s="61">
        <v>0.05</v>
      </c>
      <c r="G9" s="61">
        <v>3.2000000000000001E-2</v>
      </c>
    </row>
    <row r="10" spans="2:7" x14ac:dyDescent="0.25">
      <c r="B10" s="56" t="s">
        <v>28</v>
      </c>
      <c r="C10" s="56"/>
      <c r="D10" s="54"/>
      <c r="E10" s="54"/>
      <c r="F10" s="54"/>
      <c r="G10" s="54"/>
    </row>
    <row r="11" spans="2:7" ht="15.75" outlineLevel="1" thickBot="1" x14ac:dyDescent="0.3">
      <c r="B11" s="57"/>
      <c r="C11" s="57" t="s">
        <v>32</v>
      </c>
      <c r="D11" s="51">
        <v>1000000</v>
      </c>
      <c r="E11" s="51">
        <v>1084239.18170113</v>
      </c>
      <c r="F11" s="51">
        <v>1007385.93976362</v>
      </c>
      <c r="G11" s="51">
        <v>937517.56249231903</v>
      </c>
    </row>
    <row r="12" spans="2:7" x14ac:dyDescent="0.25">
      <c r="B12" t="s">
        <v>29</v>
      </c>
    </row>
    <row r="13" spans="2:7" x14ac:dyDescent="0.25">
      <c r="B13" t="s">
        <v>30</v>
      </c>
    </row>
    <row r="14" spans="2:7" x14ac:dyDescent="0.25">
      <c r="B14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6" workbookViewId="0">
      <selection activeCell="H42" sqref="H42"/>
    </sheetView>
  </sheetViews>
  <sheetFormatPr defaultRowHeight="15" x14ac:dyDescent="0.25"/>
  <cols>
    <col min="1" max="1" width="21.42578125" bestFit="1" customWidth="1"/>
    <col min="2" max="2" width="11.5703125" bestFit="1" customWidth="1"/>
    <col min="3" max="3" width="12.7109375" bestFit="1" customWidth="1"/>
    <col min="4" max="4" width="15.7109375" bestFit="1" customWidth="1"/>
    <col min="5" max="5" width="26" bestFit="1" customWidth="1"/>
    <col min="6" max="6" width="10.140625" style="29" bestFit="1" customWidth="1"/>
    <col min="7" max="7" width="14.7109375" style="29" bestFit="1" customWidth="1"/>
  </cols>
  <sheetData>
    <row r="1" spans="1:10" ht="20.25" x14ac:dyDescent="0.3">
      <c r="A1" s="63" t="s">
        <v>0</v>
      </c>
      <c r="B1" s="63"/>
      <c r="C1" s="63"/>
      <c r="D1" s="63"/>
      <c r="E1" s="63"/>
      <c r="F1" s="28"/>
    </row>
    <row r="2" spans="1:10" x14ac:dyDescent="0.25">
      <c r="A2" s="1"/>
      <c r="B2" s="1"/>
      <c r="C2" s="1"/>
      <c r="D2" s="1"/>
      <c r="E2" s="1"/>
      <c r="F2" s="30"/>
    </row>
    <row r="3" spans="1:10" x14ac:dyDescent="0.25">
      <c r="A3" s="1" t="s">
        <v>1</v>
      </c>
      <c r="B3" s="1">
        <v>12</v>
      </c>
      <c r="C3" s="1"/>
      <c r="D3" s="1"/>
      <c r="E3" s="1"/>
      <c r="F3" s="30"/>
    </row>
    <row r="4" spans="1:10" x14ac:dyDescent="0.25">
      <c r="A4" s="1" t="s">
        <v>2</v>
      </c>
      <c r="B4" s="1">
        <v>10</v>
      </c>
      <c r="C4" s="1"/>
      <c r="D4" s="1"/>
      <c r="E4" s="1"/>
      <c r="F4" s="30"/>
    </row>
    <row r="5" spans="1:10" x14ac:dyDescent="0.25">
      <c r="A5" s="1" t="s">
        <v>3</v>
      </c>
      <c r="B5" s="1">
        <f>B4</f>
        <v>10</v>
      </c>
      <c r="C5" s="1"/>
      <c r="D5" s="1"/>
      <c r="E5" s="1"/>
      <c r="F5" s="30"/>
    </row>
    <row r="6" spans="1:10" x14ac:dyDescent="0.25">
      <c r="A6" s="1" t="s">
        <v>4</v>
      </c>
      <c r="B6" s="2">
        <v>7175.4085737611003</v>
      </c>
      <c r="C6" s="1"/>
      <c r="D6" s="1"/>
      <c r="E6" s="1"/>
      <c r="F6" s="30"/>
    </row>
    <row r="7" spans="1:10" ht="15.75" thickBot="1" x14ac:dyDescent="0.3">
      <c r="A7" s="1"/>
      <c r="B7" s="1"/>
      <c r="C7" s="1"/>
      <c r="D7" s="1"/>
      <c r="E7" s="1"/>
      <c r="F7" s="30"/>
      <c r="H7" s="1"/>
      <c r="I7" s="20" t="s">
        <v>19</v>
      </c>
      <c r="J7" s="1"/>
    </row>
    <row r="8" spans="1:10" ht="31.5" thickTop="1" thickBot="1" x14ac:dyDescent="0.3">
      <c r="A8" s="3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39" t="s">
        <v>23</v>
      </c>
      <c r="G8" s="4"/>
      <c r="H8" s="38" t="s">
        <v>20</v>
      </c>
      <c r="I8" s="25" t="s">
        <v>21</v>
      </c>
      <c r="J8" s="26" t="s">
        <v>22</v>
      </c>
    </row>
    <row r="9" spans="1:10" ht="15.75" thickTop="1" x14ac:dyDescent="0.25">
      <c r="A9" s="5" t="s">
        <v>10</v>
      </c>
      <c r="B9" s="6">
        <v>1.7000000000000001E-2</v>
      </c>
      <c r="C9" s="7">
        <f>0.1*B6*B3</f>
        <v>8610.4902885133215</v>
      </c>
      <c r="D9" s="8">
        <f>(C9*(((1+B9)^$B$5)-1))/B9</f>
        <v>92999.607280189361</v>
      </c>
      <c r="E9" s="33" t="s">
        <v>11</v>
      </c>
      <c r="F9" s="42" t="str">
        <f>IF(D9&lt;100000,"Low",IF(D9&gt;300000,"High","Medium"))</f>
        <v>Low</v>
      </c>
      <c r="G9" s="43" t="str">
        <f>IF(B9&lt;2%,("Not Acceptable"),("Acceptable"))</f>
        <v>Not Acceptable</v>
      </c>
      <c r="H9" s="35">
        <v>3.5000000000000003E-2</v>
      </c>
      <c r="I9" s="23">
        <v>1.4999999999999999E-2</v>
      </c>
      <c r="J9" s="24">
        <v>0.01</v>
      </c>
    </row>
    <row r="10" spans="1:10" x14ac:dyDescent="0.25">
      <c r="A10" s="9" t="s">
        <v>17</v>
      </c>
      <c r="B10" s="10">
        <v>2.1000000000000001E-2</v>
      </c>
      <c r="C10" s="11">
        <f>0.25*B6*B3</f>
        <v>21526.225721283299</v>
      </c>
      <c r="D10" s="12">
        <f t="shared" ref="D10:D12" si="0">(C10*(((1+B10)^$B$5)-1))/B10</f>
        <v>236786.64647252747</v>
      </c>
      <c r="E10" s="34" t="s">
        <v>12</v>
      </c>
      <c r="F10" s="44" t="str">
        <f t="shared" ref="F10:F12" si="1">IF(D10&lt;100000,"Low",IF(D10&gt;300000,"High","Medium"))</f>
        <v>Medium</v>
      </c>
      <c r="G10" s="45" t="str">
        <f t="shared" ref="G10:G12" si="2">IF(B10&lt;2%,("Not Acceptable"),("Acceptable"))</f>
        <v>Acceptable</v>
      </c>
      <c r="H10" s="36">
        <v>0.04</v>
      </c>
      <c r="I10" s="21">
        <v>0.03</v>
      </c>
      <c r="J10" s="22">
        <v>1.2E-2</v>
      </c>
    </row>
    <row r="11" spans="1:10" x14ac:dyDescent="0.25">
      <c r="A11" s="9" t="s">
        <v>18</v>
      </c>
      <c r="B11" s="10">
        <v>2.1999999999999999E-2</v>
      </c>
      <c r="C11" s="11">
        <f>0.3*B6*B3</f>
        <v>25831.470865539959</v>
      </c>
      <c r="D11" s="12">
        <f t="shared" si="0"/>
        <v>285447.4710829457</v>
      </c>
      <c r="E11" s="34" t="s">
        <v>13</v>
      </c>
      <c r="F11" s="46" t="str">
        <f t="shared" si="1"/>
        <v>Medium</v>
      </c>
      <c r="G11" s="45" t="str">
        <f t="shared" si="2"/>
        <v>Acceptable</v>
      </c>
      <c r="H11" s="36">
        <v>3.5999999999999997E-2</v>
      </c>
      <c r="I11" s="21">
        <v>2.5000000000000001E-2</v>
      </c>
      <c r="J11" s="22">
        <v>1.0999999999999999E-2</v>
      </c>
    </row>
    <row r="12" spans="1:10" ht="15.75" thickBot="1" x14ac:dyDescent="0.3">
      <c r="A12" s="13" t="s">
        <v>14</v>
      </c>
      <c r="B12" s="14">
        <v>5.3199999999999997E-2</v>
      </c>
      <c r="C12" s="15">
        <f>0.35*B6*B3</f>
        <v>30136.716009796619</v>
      </c>
      <c r="D12" s="16">
        <f t="shared" si="0"/>
        <v>384766.27516433777</v>
      </c>
      <c r="E12" s="32" t="s">
        <v>15</v>
      </c>
      <c r="F12" s="47" t="str">
        <f t="shared" si="1"/>
        <v>High</v>
      </c>
      <c r="G12" s="47" t="str">
        <f t="shared" si="2"/>
        <v>Acceptable</v>
      </c>
      <c r="H12" s="37">
        <v>7.1999999999999995E-2</v>
      </c>
      <c r="I12" s="14">
        <v>0.05</v>
      </c>
      <c r="J12" s="27">
        <v>3.2000000000000001E-2</v>
      </c>
    </row>
    <row r="13" spans="1:10" ht="16.5" thickTop="1" thickBot="1" x14ac:dyDescent="0.3">
      <c r="A13" s="17" t="s">
        <v>16</v>
      </c>
      <c r="B13" s="18"/>
      <c r="C13" s="19">
        <f>SUM(C9:C12)</f>
        <v>86104.902885133197</v>
      </c>
      <c r="D13" s="41">
        <f>SUM(D9:D12)</f>
        <v>1000000.0000000002</v>
      </c>
      <c r="E13" s="40"/>
      <c r="F13" s="31"/>
    </row>
    <row r="14" spans="1:10" ht="15.75" thickTop="1" x14ac:dyDescent="0.25"/>
  </sheetData>
  <mergeCells count="1">
    <mergeCell ref="A1:E1"/>
  </mergeCells>
  <hyperlinks>
    <hyperlink ref="E9" r:id="rId1"/>
    <hyperlink ref="E10" r:id="rId2"/>
    <hyperlink ref="E11" r:id="rId3"/>
    <hyperlink ref="E12" r:id="rId4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Investment</vt:lpstr>
      <vt:lpstr>Scenario</vt:lpstr>
      <vt:lpstr>Scenario Summary</vt:lpstr>
      <vt:lpstr>Charting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2012-12-03T06:25:26Z</dcterms:modified>
</cp:coreProperties>
</file>